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3995" windowHeight="5130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E20" i="1" l="1"/>
  <c r="E22" i="1" s="1"/>
  <c r="E15" i="1"/>
  <c r="E4" i="1"/>
  <c r="E3" i="1"/>
  <c r="E9" i="1" s="1"/>
  <c r="E17" i="1" s="1"/>
  <c r="E24" i="1" l="1"/>
  <c r="E28" i="1" s="1"/>
  <c r="C9" i="1"/>
  <c r="C22" i="1"/>
  <c r="C15" i="1"/>
  <c r="D22" i="1"/>
  <c r="F15" i="1"/>
  <c r="F22" i="1"/>
  <c r="F9" i="1"/>
  <c r="F17" i="1" l="1"/>
  <c r="F24" i="1" s="1"/>
  <c r="F28" i="1" s="1"/>
  <c r="C17" i="1"/>
  <c r="C24" i="1" s="1"/>
  <c r="C28" i="1" s="1"/>
  <c r="D15" i="1"/>
  <c r="D9" i="1"/>
  <c r="D17" i="1" l="1"/>
  <c r="D24" i="1" s="1"/>
  <c r="D28" i="1" s="1"/>
</calcChain>
</file>

<file path=xl/sharedStrings.xml><?xml version="1.0" encoding="utf-8"?>
<sst xmlns="http://schemas.openxmlformats.org/spreadsheetml/2006/main" count="25" uniqueCount="25">
  <si>
    <t>Salgsinntekter</t>
  </si>
  <si>
    <t>Leieinntekt fast eiendom</t>
  </si>
  <si>
    <t>Grasrotandelen</t>
  </si>
  <si>
    <t>Aktivitetskostnader</t>
  </si>
  <si>
    <t>Annen driftskostnad</t>
  </si>
  <si>
    <t>Sum driftskostnader</t>
  </si>
  <si>
    <t>Driftsresultat</t>
  </si>
  <si>
    <t>Finansinntekter og finanskostnader</t>
  </si>
  <si>
    <t>Annen renteinntekt</t>
  </si>
  <si>
    <t>Annen rentekostnad</t>
  </si>
  <si>
    <t>Resultat av finanskostnader</t>
  </si>
  <si>
    <t>Budsjett 2011</t>
  </si>
  <si>
    <t>Regnskap 2011</t>
  </si>
  <si>
    <t>Årsresultat før skatt</t>
  </si>
  <si>
    <t>Skatt</t>
  </si>
  <si>
    <t>Årsresultat etter skatt</t>
  </si>
  <si>
    <t>Medlemskontingent</t>
  </si>
  <si>
    <t>Annen driftsinntekt</t>
  </si>
  <si>
    <t>Sum driftsinntekter</t>
  </si>
  <si>
    <t>Lønnskostnader</t>
  </si>
  <si>
    <t>Bønes IL</t>
  </si>
  <si>
    <t>Tilskudd</t>
  </si>
  <si>
    <t>Avskrivning</t>
  </si>
  <si>
    <t>Regnskap 2012</t>
  </si>
  <si>
    <t>Budsjett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</si>
</sst>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1" xfId="0" applyFont="1" applyBorder="1"/>
    <xf numFmtId="3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A12" sqref="A12"/>
    </sheetView>
  </sheetViews>
  <sheetFormatPr baseColWidth="10" defaultRowHeight="15" x14ac:dyDescent="0.25"/>
  <cols>
    <col min="1" max="1" width="32.85546875" bestFit="1" customWidth="1"/>
    <col min="2" max="2" width="2.85546875" customWidth="1"/>
    <col min="3" max="3" width="12.85546875" bestFit="1" customWidth="1"/>
    <col min="4" max="5" width="13.85546875" bestFit="1" customWidth="1"/>
    <col min="6" max="6" width="12.85546875" hidden="1" customWidth="1"/>
  </cols>
  <sheetData>
    <row r="1" spans="1:6" x14ac:dyDescent="0.25">
      <c r="A1" s="1" t="s">
        <v>20</v>
      </c>
      <c r="C1" s="5" t="s">
        <v>24</v>
      </c>
      <c r="D1" s="5" t="s">
        <v>23</v>
      </c>
      <c r="E1" s="5" t="s">
        <v>12</v>
      </c>
      <c r="F1" s="5" t="s">
        <v>11</v>
      </c>
    </row>
    <row r="2" spans="1:6" x14ac:dyDescent="0.25">
      <c r="C2" s="3"/>
    </row>
    <row r="3" spans="1:6" x14ac:dyDescent="0.25">
      <c r="A3" t="s">
        <v>0</v>
      </c>
      <c r="C3" s="3">
        <v>120000</v>
      </c>
      <c r="D3" s="3">
        <v>0</v>
      </c>
      <c r="E3" s="3">
        <f>596+145320+2000</f>
        <v>147916</v>
      </c>
      <c r="F3" s="3">
        <v>155000</v>
      </c>
    </row>
    <row r="4" spans="1:6" x14ac:dyDescent="0.25">
      <c r="A4" t="s">
        <v>21</v>
      </c>
      <c r="C4" s="3">
        <v>690000</v>
      </c>
      <c r="D4" s="3">
        <v>690131</v>
      </c>
      <c r="E4" s="3">
        <f>480000+130550+80068</f>
        <v>690618</v>
      </c>
      <c r="F4" s="3">
        <v>405000</v>
      </c>
    </row>
    <row r="5" spans="1:6" x14ac:dyDescent="0.25">
      <c r="A5" t="s">
        <v>1</v>
      </c>
      <c r="C5" s="3">
        <v>230000</v>
      </c>
      <c r="D5" s="3">
        <v>226550</v>
      </c>
      <c r="E5" s="3">
        <v>208000</v>
      </c>
      <c r="F5" s="3">
        <v>230000</v>
      </c>
    </row>
    <row r="6" spans="1:6" x14ac:dyDescent="0.25">
      <c r="A6" t="s">
        <v>16</v>
      </c>
      <c r="C6" s="3">
        <v>810000</v>
      </c>
      <c r="D6" s="3">
        <v>778416</v>
      </c>
      <c r="E6" s="3">
        <v>843185</v>
      </c>
      <c r="F6" s="3">
        <v>590000</v>
      </c>
    </row>
    <row r="7" spans="1:6" x14ac:dyDescent="0.25">
      <c r="A7" t="s">
        <v>2</v>
      </c>
      <c r="C7" s="3">
        <v>190000</v>
      </c>
      <c r="D7" s="3">
        <v>193949</v>
      </c>
      <c r="E7" s="3">
        <v>141683.14000000001</v>
      </c>
      <c r="F7" s="3">
        <v>55000</v>
      </c>
    </row>
    <row r="8" spans="1:6" x14ac:dyDescent="0.25">
      <c r="A8" t="s">
        <v>17</v>
      </c>
      <c r="C8" s="3">
        <v>800000</v>
      </c>
      <c r="D8" s="3">
        <v>701774</v>
      </c>
      <c r="E8" s="3">
        <v>540282.21</v>
      </c>
      <c r="F8" s="3">
        <v>253000</v>
      </c>
    </row>
    <row r="9" spans="1:6" x14ac:dyDescent="0.25">
      <c r="A9" s="1" t="s">
        <v>18</v>
      </c>
      <c r="B9" s="1"/>
      <c r="C9" s="6">
        <f>SUM(C3:C8)</f>
        <v>2840000</v>
      </c>
      <c r="D9" s="6">
        <f>SUM(D3:D8)</f>
        <v>2590820</v>
      </c>
      <c r="E9" s="6">
        <f>SUM(E3:E8)</f>
        <v>2571684.35</v>
      </c>
      <c r="F9" s="4">
        <f>SUM(F3:F8)</f>
        <v>1688000</v>
      </c>
    </row>
    <row r="10" spans="1:6" x14ac:dyDescent="0.25">
      <c r="D10" s="3"/>
      <c r="E10" s="3"/>
      <c r="F10" s="3"/>
    </row>
    <row r="11" spans="1:6" x14ac:dyDescent="0.25">
      <c r="A11" t="s">
        <v>3</v>
      </c>
      <c r="C11" s="3">
        <v>1000000</v>
      </c>
      <c r="D11" s="3">
        <v>1015155</v>
      </c>
      <c r="E11" s="3">
        <v>923970.93</v>
      </c>
      <c r="F11" s="3">
        <v>517000</v>
      </c>
    </row>
    <row r="12" spans="1:6" x14ac:dyDescent="0.25">
      <c r="A12" t="s">
        <v>19</v>
      </c>
      <c r="C12" s="3">
        <v>950000</v>
      </c>
      <c r="D12" s="3">
        <v>843773</v>
      </c>
      <c r="E12" s="3">
        <v>787603.5</v>
      </c>
      <c r="F12" s="3">
        <v>654000</v>
      </c>
    </row>
    <row r="13" spans="1:6" x14ac:dyDescent="0.25">
      <c r="A13" t="s">
        <v>22</v>
      </c>
      <c r="C13" s="3">
        <v>110000</v>
      </c>
      <c r="D13" s="3">
        <v>73795</v>
      </c>
      <c r="E13" s="3">
        <v>56681.75</v>
      </c>
      <c r="F13" s="3">
        <v>0</v>
      </c>
    </row>
    <row r="14" spans="1:6" x14ac:dyDescent="0.25">
      <c r="A14" t="s">
        <v>4</v>
      </c>
      <c r="C14" s="3">
        <v>800000</v>
      </c>
      <c r="D14" s="3">
        <v>815765</v>
      </c>
      <c r="E14" s="3">
        <v>592363.57999999996</v>
      </c>
      <c r="F14" s="3">
        <v>491000</v>
      </c>
    </row>
    <row r="15" spans="1:6" x14ac:dyDescent="0.25">
      <c r="A15" s="1" t="s">
        <v>5</v>
      </c>
      <c r="B15" s="1"/>
      <c r="C15" s="6">
        <f>SUM(C11:C14)</f>
        <v>2860000</v>
      </c>
      <c r="D15" s="6">
        <f>SUM(D11:D14)</f>
        <v>2748488</v>
      </c>
      <c r="E15" s="6">
        <f>SUM(E11:E14)</f>
        <v>2360619.7600000002</v>
      </c>
      <c r="F15" s="4">
        <f>SUM(F11:F14)</f>
        <v>1662000</v>
      </c>
    </row>
    <row r="16" spans="1:6" x14ac:dyDescent="0.25">
      <c r="D16" s="3"/>
      <c r="E16" s="3"/>
      <c r="F16" s="3"/>
    </row>
    <row r="17" spans="1:6" x14ac:dyDescent="0.25">
      <c r="A17" s="1" t="s">
        <v>6</v>
      </c>
      <c r="B17" s="1"/>
      <c r="C17" s="6">
        <f>C9-C15</f>
        <v>-20000</v>
      </c>
      <c r="D17" s="6">
        <f>D9-D15</f>
        <v>-157668</v>
      </c>
      <c r="E17" s="6">
        <f>E9-E15</f>
        <v>211064.58999999985</v>
      </c>
      <c r="F17" s="4">
        <f>F9-F15</f>
        <v>26000</v>
      </c>
    </row>
    <row r="18" spans="1:6" x14ac:dyDescent="0.25">
      <c r="D18" s="3"/>
      <c r="E18" s="3"/>
      <c r="F18" s="3"/>
    </row>
    <row r="19" spans="1:6" x14ac:dyDescent="0.25">
      <c r="A19" s="1" t="s">
        <v>7</v>
      </c>
      <c r="B19" s="1"/>
      <c r="D19" s="3"/>
      <c r="E19" s="3"/>
      <c r="F19" s="3"/>
    </row>
    <row r="20" spans="1:6" x14ac:dyDescent="0.25">
      <c r="A20" t="s">
        <v>8</v>
      </c>
      <c r="C20" s="3">
        <v>31000</v>
      </c>
      <c r="D20" s="3">
        <v>31117</v>
      </c>
      <c r="E20" s="3">
        <f>38011</f>
        <v>38011</v>
      </c>
      <c r="F20" s="3">
        <v>5000</v>
      </c>
    </row>
    <row r="21" spans="1:6" x14ac:dyDescent="0.25">
      <c r="A21" s="2" t="s">
        <v>9</v>
      </c>
      <c r="B21" s="2"/>
      <c r="C21" s="3">
        <v>-1000</v>
      </c>
      <c r="D21" s="3">
        <v>-541</v>
      </c>
      <c r="E21" s="3">
        <v>-584</v>
      </c>
      <c r="F21" s="3">
        <v>0</v>
      </c>
    </row>
    <row r="22" spans="1:6" x14ac:dyDescent="0.25">
      <c r="A22" s="1" t="s">
        <v>10</v>
      </c>
      <c r="B22" s="1"/>
      <c r="C22" s="6">
        <f>SUM(C20:C21)</f>
        <v>30000</v>
      </c>
      <c r="D22" s="6">
        <f>SUM(D20:D21)</f>
        <v>30576</v>
      </c>
      <c r="E22" s="6">
        <f>SUM(E20:E21)</f>
        <v>37427</v>
      </c>
      <c r="F22" s="4">
        <f>SUM(F20:F21)</f>
        <v>5000</v>
      </c>
    </row>
    <row r="23" spans="1:6" x14ac:dyDescent="0.25">
      <c r="D23" s="3"/>
      <c r="E23" s="3"/>
      <c r="F23" s="3"/>
    </row>
    <row r="24" spans="1:6" x14ac:dyDescent="0.25">
      <c r="A24" s="1" t="s">
        <v>13</v>
      </c>
      <c r="B24" s="1"/>
      <c r="C24" s="6">
        <f>C17+C22</f>
        <v>10000</v>
      </c>
      <c r="D24" s="6">
        <f>D17+D22</f>
        <v>-127092</v>
      </c>
      <c r="E24" s="6">
        <f>E17+E22</f>
        <v>248491.58999999985</v>
      </c>
      <c r="F24" s="4">
        <f>F17+F22</f>
        <v>31000</v>
      </c>
    </row>
    <row r="25" spans="1:6" x14ac:dyDescent="0.25">
      <c r="D25" s="3"/>
      <c r="E25" s="3"/>
    </row>
    <row r="26" spans="1:6" x14ac:dyDescent="0.25">
      <c r="A26" s="1" t="s">
        <v>14</v>
      </c>
      <c r="B26" s="1"/>
      <c r="C26" s="3">
        <v>-10000</v>
      </c>
      <c r="D26" s="3">
        <v>-8343</v>
      </c>
      <c r="E26" s="3">
        <v>-6647</v>
      </c>
      <c r="F26">
        <v>0</v>
      </c>
    </row>
    <row r="28" spans="1:6" x14ac:dyDescent="0.25">
      <c r="A28" s="1" t="s">
        <v>15</v>
      </c>
      <c r="B28" s="1"/>
      <c r="C28" s="6">
        <f>C24+C26</f>
        <v>0</v>
      </c>
      <c r="D28" s="6">
        <f>D24+D26</f>
        <v>-135435</v>
      </c>
      <c r="E28" s="6">
        <f>E24+E26</f>
        <v>241844.58999999985</v>
      </c>
      <c r="F28" s="4">
        <f>F24+F26</f>
        <v>31000</v>
      </c>
    </row>
    <row r="39" spans="4:5" x14ac:dyDescent="0.25">
      <c r="D39" s="3"/>
      <c r="E39" s="3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LENOVO 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Fismen, Arild</cp:lastModifiedBy>
  <cp:lastPrinted>2012-03-20T18:37:44Z</cp:lastPrinted>
  <dcterms:created xsi:type="dcterms:W3CDTF">2011-04-14T08:13:32Z</dcterms:created>
  <dcterms:modified xsi:type="dcterms:W3CDTF">2013-03-13T10:08:12Z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-37736720</vt:i4>
  </property>
  <property fmtid="{D5CDD505-2E9C-101B-9397-08002B2CF9AE}" pid="3" name="_NewReviewCycle">
    <vt:lpwstr/>
  </property>
  <property fmtid="{D5CDD505-2E9C-101B-9397-08002B2CF9AE}" pid="4" name="_EmailSubject">
    <vt:lpwstr>Fjorårets årsmøtefiler</vt:lpwstr>
  </property>
  <property fmtid="{D5CDD505-2E9C-101B-9397-08002B2CF9AE}" pid="5" name="_AuthorEmail">
    <vt:lpwstr>ckan@statoil.com</vt:lpwstr>
  </property>
  <property fmtid="{D5CDD505-2E9C-101B-9397-08002B2CF9AE}" pid="6" name="_AuthorEmailDisplayName">
    <vt:lpwstr>Christian Kanzler</vt:lpwstr>
  </property>
</Properties>
</file>